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Documents\Admington\Audit 2023\"/>
    </mc:Choice>
  </mc:AlternateContent>
  <xr:revisionPtr revIDLastSave="0" documentId="13_ncr:1_{8414CB30-0340-4DF0-B9E9-ED0AD9C7C7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M28" i="1"/>
  <c r="M26" i="1"/>
  <c r="G28" i="1"/>
  <c r="G26" i="1"/>
  <c r="G24" i="1"/>
  <c r="M24" i="1" s="1"/>
  <c r="G20" i="1"/>
  <c r="M20" i="1"/>
  <c r="G18" i="1"/>
  <c r="M18" i="1" s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4" i="1"/>
  <c r="N24" i="1" s="1"/>
  <c r="E12" i="2"/>
  <c r="E15" i="2"/>
  <c r="L26" i="1"/>
  <c r="F22" i="1"/>
  <c r="N10" i="1" s="1"/>
  <c r="D22" i="1"/>
  <c r="F18" i="2" s="1"/>
  <c r="F20" i="2" s="1"/>
  <c r="H20" i="2" s="1"/>
  <c r="F16" i="2"/>
  <c r="K26" i="1"/>
  <c r="K14" i="1"/>
  <c r="L18" i="1"/>
  <c r="N18" i="1" s="1"/>
  <c r="K16" i="1"/>
  <c r="D31" i="1"/>
  <c r="K28" i="1" l="1"/>
  <c r="N26" i="1"/>
  <c r="N16" i="1"/>
  <c r="N14" i="1"/>
  <c r="K12" i="1"/>
  <c r="N12" i="1"/>
  <c r="C32" i="1"/>
  <c r="H22" i="1"/>
  <c r="J22" i="1"/>
  <c r="I22" i="1"/>
  <c r="G22" i="1"/>
  <c r="M22" i="1" s="1"/>
  <c r="F31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<sst xmlns="http://schemas.openxmlformats.org/spreadsheetml/2006/main" count="47" uniqueCount="41">
  <si>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</si>
  <si>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</si>
  <si>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</si>
  <si>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</si>
  <si>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</si>
  <si>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</si>
  <si>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</si>
  <si>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</si>
  <si>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</si>
  <si>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</si>
  <si>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</si>
  <si>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</si>
  <si>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</si>
  <si>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</si>
  <si>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</si>
  <si>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t>Explanation for ‘high’ reserves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</si>
  <si>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</si>
  <si>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</si>
  <si>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</si>
  <si>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</si>
  <si>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</si>
  <si>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</si>
  <si>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</si>
  <si>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</si>
  <si>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</si>
  <si>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</si>
  <si>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Excessive Reserves Ratio</t>
  </si>
  <si>
    <t>Box 7 per Annual Return</t>
  </si>
  <si>
    <t>Difference</t>
  </si>
  <si>
    <t xml:space="preserve">Explanation of variances 2022/23 – pro forma 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</si>
  <si>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
• a breakdown of approved reserves on the next tab if the total reserves (Box 7) figure is more than twice the annual precept value (Box 2).</t>
    </r>
  </si>
  <si>
    <t>Please ensure variance explanations are quantified to reduce the variance excluding stated items below the 15% / £500 / £100,000 threshold</t>
  </si>
  <si>
    <t>Box 7 is more than twice the value of Box 2 because the authority held the following breakdown of reserves at the year end:</t>
  </si>
  <si>
    <t>(Please complete or update the highlighted boxes when the total in Box 7 is greater than 2 times the value of Box 2)</t>
  </si>
  <si>
    <t>Earmarked reserves*:</t>
  </si>
  <si>
    <t>Column B - Reserves should be renamed to show the specific purpose / name given by this authority.</t>
  </si>
  <si>
    <t>Columb D - Earmarked items - a value for the amount earmarked for each specific reserve should be enterd.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</si>
  <si>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the value of Box 7 on Section 2 of the AGAR.</t>
  </si>
  <si>
    <t>Is &gt; 15%</t>
  </si>
  <si>
    <t>Is &gt; £100,000</t>
  </si>
  <si>
    <t>Admington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</si>
</sst>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0" borderId="0" xfId="0" applyFont="1"/>
    <xf numFmtId="0" fontId="15" fillId="0" borderId="0" xfId="0" applyFont="1"/>
    <xf numFmtId="0" fontId="0" fillId="0" borderId="3" xfId="0" applyBorder="1"/>
    <xf numFmtId="0" fontId="0" fillId="4" borderId="0" xfId="0" applyFill="1"/>
    <xf numFmtId="0" fontId="10" fillId="0" borderId="4" xfId="0" applyFont="1" applyBorder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3" fontId="0" fillId="0" borderId="0" xfId="0" applyNumberFormat="1"/>
    <xf numFmtId="0" fontId="17" fillId="0" borderId="0" xfId="0" applyFont="1"/>
    <xf numFmtId="1" fontId="10" fillId="0" borderId="5" xfId="1" applyNumberFormat="1" applyFont="1" applyBorder="1"/>
    <xf numFmtId="0" fontId="18" fillId="0" borderId="0" xfId="0" applyFont="1"/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7" workbookViewId="0">
      <selection activeCell="F28" sqref="F28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41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8"/>
      <c r="M1" s="8"/>
    </row>
    <row r="2" spans="1:15" ht="15.6" x14ac:dyDescent="0.25">
      <c r="A2" s="31" t="s">
        <v>12</v>
      </c>
      <c r="B2" s="14"/>
      <c r="C2" s="13" t="s">
        <v>40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23</v>
      </c>
    </row>
    <row r="4" spans="1:15" ht="79.5" customHeight="1" x14ac:dyDescent="0.25">
      <c r="A4" s="39" t="s">
        <v>30</v>
      </c>
      <c r="B4" s="40"/>
      <c r="C4" s="40"/>
      <c r="D4" s="40"/>
      <c r="E4" s="40"/>
      <c r="F4" s="40"/>
      <c r="G4" s="40"/>
      <c r="H4" s="40"/>
    </row>
    <row r="5" spans="1:15" x14ac:dyDescent="0.25">
      <c r="A5" s="1" t="s">
        <v>31</v>
      </c>
    </row>
    <row r="6" spans="1:15" x14ac:dyDescent="0.25">
      <c r="A6" s="17"/>
      <c r="D6" s="3"/>
      <c r="F6" s="3"/>
      <c r="O6" s="16"/>
    </row>
    <row r="7" spans="1:15" ht="27.6" x14ac:dyDescent="0.25">
      <c r="D7" s="23">
        <v>2023</v>
      </c>
      <c r="E7" s="16"/>
      <c r="F7" s="23">
        <v>2022</v>
      </c>
      <c r="G7" s="23" t="s">
        <v>0</v>
      </c>
      <c r="H7" s="23" t="s">
        <v>0</v>
      </c>
      <c r="I7" s="23"/>
      <c r="J7" s="23"/>
      <c r="K7" s="23"/>
      <c r="L7" s="32" t="s">
        <v>11</v>
      </c>
      <c r="M7" s="33"/>
      <c r="N7" s="25" t="s">
        <v>25</v>
      </c>
      <c r="O7" s="24" t="s">
        <v>24</v>
      </c>
    </row>
    <row r="8" spans="1:15" x14ac:dyDescent="0.25">
      <c r="D8" s="23" t="s">
        <v>1</v>
      </c>
      <c r="E8" s="16"/>
      <c r="F8" s="23" t="s">
        <v>1</v>
      </c>
      <c r="G8" s="23" t="s">
        <v>1</v>
      </c>
      <c r="H8" s="23" t="s">
        <v>10</v>
      </c>
      <c r="I8" s="23"/>
      <c r="J8" s="23"/>
      <c r="K8" s="16"/>
      <c r="L8" s="23" t="s">
        <v>38</v>
      </c>
      <c r="M8" s="23" t="s">
        <v>39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35" t="s">
        <v>2</v>
      </c>
      <c r="B10" s="35"/>
      <c r="C10" s="35"/>
      <c r="D10" s="7">
        <v>3105</v>
      </c>
      <c r="F10" s="7">
        <v>2852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6" t="s">
        <v>13</v>
      </c>
      <c r="B12" s="37"/>
      <c r="C12" s="38"/>
      <c r="D12" s="7">
        <v>3250</v>
      </c>
      <c r="F12" s="7">
        <v>3250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34" t="s">
        <v>3</v>
      </c>
      <c r="B14" s="34"/>
      <c r="C14" s="34"/>
      <c r="D14" s="7">
        <v>1720</v>
      </c>
      <c r="F14" s="7">
        <v>0</v>
      </c>
      <c r="G14" s="4">
        <f>D14-F14</f>
        <v>1720</v>
      </c>
      <c r="H14" s="5" t="e">
        <f>IF((D14&gt;F14),(D14-F14)/F14,IF(D14&lt;F14,-(D14-F14)/F14,IF(D14=F14,0)))</f>
        <v>#DIV/0!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 t="e">
        <f>IF(H14&lt;0.15,0,IF(H14&gt;0.15,1,IF(H14=0.15,1)))</f>
        <v>#DIV/0!</v>
      </c>
      <c r="L14" s="3" t="e">
        <f>IF(H14&lt;15%, "NO","YES")</f>
        <v>#DIV/0!</v>
      </c>
      <c r="M14" s="3" t="str">
        <f>IF(ABS(G14)&lt;100000, "NO","YES")</f>
        <v>NO</v>
      </c>
      <c r="N14" s="9" t="e">
        <f>IF((L14="YES")*AND(I14+J14&lt;1),"Explanation not required, difference less than £500"," ")</f>
        <v>#DIV/0!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14.4" thickBot="1" x14ac:dyDescent="0.3">
      <c r="A16" s="34" t="s">
        <v>4</v>
      </c>
      <c r="B16" s="34"/>
      <c r="C16" s="34"/>
      <c r="D16" s="7">
        <v>1465</v>
      </c>
      <c r="F16" s="7">
        <v>1446</v>
      </c>
      <c r="G16" s="4">
        <f>D16-F16</f>
        <v>19</v>
      </c>
      <c r="H16" s="5">
        <f>IF((D16&gt;F16),(D16-F16)/F16,IF(D16&lt;F16,-(D16-F16)/F16,IF(D16=F16,0)))</f>
        <v>1.313969571230982E-2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34" t="s">
        <v>7</v>
      </c>
      <c r="B18" s="34"/>
      <c r="C18" s="34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14.4" thickBot="1" x14ac:dyDescent="0.3">
      <c r="A20" s="34" t="s">
        <v>14</v>
      </c>
      <c r="B20" s="34"/>
      <c r="C20" s="34"/>
      <c r="D20" s="7">
        <v>1906</v>
      </c>
      <c r="F20" s="7">
        <v>1551</v>
      </c>
      <c r="G20" s="4">
        <f>D20-F20</f>
        <v>355</v>
      </c>
      <c r="H20" s="5">
        <f>IF((D20&gt;F20),(D20-F20)/F20,IF(D20&lt;F20,-(D20-F20)/F20,IF(D20=F20,0)))</f>
        <v>0.22888459058671826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>Explanation not required, difference less than £500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6">
        <f>D10+D12+D14-D16-D18-D20</f>
        <v>4704</v>
      </c>
      <c r="F22" s="26">
        <f>F10+F12+F14-F16-F18-F20</f>
        <v>3105</v>
      </c>
      <c r="G22" s="4">
        <f>D22-F22</f>
        <v>1599</v>
      </c>
      <c r="H22" s="5">
        <f>IF((D22&gt;F22),(D22-F22)/F22,IF(D22&lt;F22,-(D22-F22)/F22,IF(D22=F22,0)))</f>
        <v>0.51497584541062802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34" t="s">
        <v>9</v>
      </c>
      <c r="B24" s="34"/>
      <c r="C24" s="34"/>
      <c r="D24" s="7">
        <v>4704</v>
      </c>
      <c r="F24" s="7">
        <v>3105</v>
      </c>
      <c r="G24" s="4">
        <f>D24-F24</f>
        <v>1599</v>
      </c>
      <c r="H24" s="5">
        <f>IF((D24&gt;F24),(D24-F24)/F24,IF(D24&lt;F24,-(D24-F24)/F24,IF(D24=F24,0)))</f>
        <v>0.51497584541062802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34" t="s">
        <v>8</v>
      </c>
      <c r="B26" s="34"/>
      <c r="C26" s="34"/>
      <c r="D26" s="7">
        <v>4206</v>
      </c>
      <c r="F26" s="7">
        <v>3706</v>
      </c>
      <c r="G26" s="4">
        <f>D26-F26</f>
        <v>500</v>
      </c>
      <c r="H26" s="5">
        <f>IF((D26&gt;F26),(D26-F26)/F26,IF(D26&lt;F26,-(D26-F26)/F26,IF(D26=F26,0)))</f>
        <v>0.13491635186184567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34" t="s">
        <v>6</v>
      </c>
      <c r="B28" s="34"/>
      <c r="C28" s="34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C31" s="2" t="s">
        <v>26</v>
      </c>
      <c r="D31" s="2">
        <f>D22/D12</f>
        <v>1.4473846153846155</v>
      </c>
      <c r="F31" s="2">
        <f>F22/F12</f>
        <v>0.95538461538461539</v>
      </c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7" t="str">
        <f>IF(D22&gt;(D12*2),"PLEASE PROVIDE AN EXPLANATION FOR THE LEVEL OF RESERVES ON THE FOLLOWING TAB","")</f>
        <v/>
      </c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7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2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/>
  </sheetViews>
  <sheetFormatPr defaultRowHeight="14.4" x14ac:dyDescent="0.3"/>
  <sheetData>
    <row r="1" spans="1:6" ht="15.75" customHeight="1" x14ac:dyDescent="0.35">
      <c r="A1" s="19" t="s">
        <v>15</v>
      </c>
    </row>
    <row r="2" spans="1:6" ht="15.75" customHeight="1" x14ac:dyDescent="0.3">
      <c r="A2" t="s">
        <v>33</v>
      </c>
    </row>
    <row r="3" spans="1:6" x14ac:dyDescent="0.3">
      <c r="A3" t="s">
        <v>32</v>
      </c>
    </row>
    <row r="5" spans="1:6" x14ac:dyDescent="0.3">
      <c r="D5" s="18" t="s">
        <v>1</v>
      </c>
      <c r="E5" s="18" t="s">
        <v>1</v>
      </c>
      <c r="F5" s="18" t="s">
        <v>1</v>
      </c>
    </row>
    <row r="6" spans="1:6" x14ac:dyDescent="0.3">
      <c r="A6" s="18" t="s">
        <v>34</v>
      </c>
    </row>
    <row r="7" spans="1:6" x14ac:dyDescent="0.3">
      <c r="B7" s="21" t="s">
        <v>18</v>
      </c>
      <c r="D7" s="21"/>
    </row>
    <row r="8" spans="1:6" ht="15" customHeight="1" x14ac:dyDescent="0.3">
      <c r="B8" s="21" t="s">
        <v>19</v>
      </c>
      <c r="D8" s="21"/>
    </row>
    <row r="9" spans="1:6" x14ac:dyDescent="0.3">
      <c r="B9" s="21" t="s">
        <v>20</v>
      </c>
      <c r="D9" s="21"/>
    </row>
    <row r="10" spans="1:6" x14ac:dyDescent="0.3">
      <c r="B10" s="21" t="s">
        <v>21</v>
      </c>
      <c r="D10" s="21"/>
    </row>
    <row r="11" spans="1:6" x14ac:dyDescent="0.3">
      <c r="B11" s="21" t="s">
        <v>22</v>
      </c>
      <c r="D11" s="21"/>
    </row>
    <row r="12" spans="1:6" x14ac:dyDescent="0.3">
      <c r="E12" s="20">
        <f>SUM(D7:D11)</f>
        <v>0</v>
      </c>
    </row>
    <row r="14" spans="1:6" x14ac:dyDescent="0.3">
      <c r="A14" s="18" t="s">
        <v>16</v>
      </c>
      <c r="D14" s="21"/>
    </row>
    <row r="15" spans="1:6" x14ac:dyDescent="0.3">
      <c r="E15" s="20">
        <f>D14</f>
        <v>0</v>
      </c>
    </row>
    <row r="16" spans="1:6" ht="15" thickBot="1" x14ac:dyDescent="0.35">
      <c r="A16" s="18" t="s">
        <v>17</v>
      </c>
      <c r="F16" s="22">
        <f>E12+E15</f>
        <v>0</v>
      </c>
    </row>
    <row r="17" spans="1:12" ht="15" thickTop="1" x14ac:dyDescent="0.3"/>
    <row r="18" spans="1:12" x14ac:dyDescent="0.3">
      <c r="A18" s="18" t="s">
        <v>27</v>
      </c>
      <c r="F18" s="28">
        <f>Variances!D22</f>
        <v>4704</v>
      </c>
    </row>
    <row r="19" spans="1:12" x14ac:dyDescent="0.3">
      <c r="A19" s="18"/>
    </row>
    <row r="20" spans="1:12" x14ac:dyDescent="0.3">
      <c r="A20" s="18" t="s">
        <v>28</v>
      </c>
      <c r="F20" s="30">
        <f>F16-F18</f>
        <v>-4704</v>
      </c>
      <c r="H20" s="29" t="str">
        <f>IF(F20=0,"","PLEASE PROVIDE AN EXPLANATION FOR THIS DIFFERENCE")</f>
        <v>PLEASE PROVIDE AN EXPLANATION FOR THIS DIFFERENCE</v>
      </c>
    </row>
    <row r="23" spans="1:12" x14ac:dyDescent="0.3">
      <c r="A23" t="s">
        <v>35</v>
      </c>
    </row>
    <row r="24" spans="1:12" ht="32.25" customHeight="1" x14ac:dyDescent="0.3">
      <c r="A24" s="42" t="s">
        <v>36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32.25" customHeight="1" x14ac:dyDescent="0.3">
      <c r="A25" s="42" t="s">
        <v>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</sheetData>
  <mergeCells count="2">
    <mergeCell ref="A25:L25"/>
    <mergeCell ref="A24:L24"/>
  </mergeCells>
  <conditionalFormatting sqref="F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Maria Norman</cp:lastModifiedBy>
  <dcterms:created xsi:type="dcterms:W3CDTF">2012-07-11T10:01:28Z</dcterms:created>
  <dcterms:modified xsi:type="dcterms:W3CDTF">2023-06-02T10:13:53Z</dcterms:modified>
</cp:coreProperties>
</file>